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810" windowHeight="7900"/>
  </bookViews>
  <sheets>
    <sheet name="Foglio1" sheetId="7" r:id="rId1"/>
  </sheets>
  <calcPr calcId="145621"/>
</workbook>
</file>

<file path=xl/calcChain.xml><?xml version="1.0" encoding="utf-8"?>
<calcChain xmlns="http://schemas.openxmlformats.org/spreadsheetml/2006/main">
  <c r="B69" i="7" l="1"/>
  <c r="C69" i="7" s="1"/>
  <c r="C68" i="7"/>
  <c r="B68" i="7"/>
  <c r="C67" i="7"/>
  <c r="B67" i="7"/>
  <c r="C66" i="7" l="1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B35" i="7"/>
  <c r="C37" i="7" l="1"/>
  <c r="C38" i="7"/>
  <c r="C36" i="7"/>
  <c r="C35" i="7"/>
  <c r="C23" i="7" l="1"/>
  <c r="B23" i="7"/>
  <c r="C24" i="7"/>
  <c r="B24" i="7"/>
  <c r="C22" i="7"/>
  <c r="C21" i="7"/>
  <c r="C13" i="7" l="1"/>
  <c r="C11" i="7"/>
  <c r="B11" i="7"/>
  <c r="C9" i="7"/>
  <c r="C8" i="7"/>
  <c r="C50" i="7" l="1"/>
  <c r="C51" i="7"/>
  <c r="C52" i="7"/>
  <c r="C49" i="7"/>
  <c r="C54" i="7"/>
  <c r="B54" i="7"/>
  <c r="C40" i="7"/>
  <c r="B40" i="7"/>
  <c r="C26" i="7"/>
  <c r="B26" i="7"/>
  <c r="B13" i="7"/>
</calcChain>
</file>

<file path=xl/sharedStrings.xml><?xml version="1.0" encoding="utf-8"?>
<sst xmlns="http://schemas.openxmlformats.org/spreadsheetml/2006/main" count="45" uniqueCount="22">
  <si>
    <t xml:space="preserve">Raccolte tradizionali e porta a porta </t>
  </si>
  <si>
    <t>Iva esclusa</t>
  </si>
  <si>
    <t>Iva inclusa</t>
  </si>
  <si>
    <t>Spazzamento manuale, meccanizzato e manifestazioni</t>
  </si>
  <si>
    <t>Recuperi e smaltimenti</t>
  </si>
  <si>
    <t>Interventi manutenzione e sanificazione cassonetti, altro</t>
  </si>
  <si>
    <t>TOTALE</t>
  </si>
  <si>
    <t>COMUNE DI ROSIGNANO</t>
  </si>
  <si>
    <t>COMUNE DI CECINA</t>
  </si>
  <si>
    <t>COMUNE DI COLLESALVETTI</t>
  </si>
  <si>
    <t>COMUNE DI BIBBONA</t>
  </si>
  <si>
    <t xml:space="preserve">COMUNE DI RIPARBELLA </t>
  </si>
  <si>
    <t>COMUNE DI MONTESCUDAIO</t>
  </si>
  <si>
    <t>COMUNE DI CRESPINA LORENZANA</t>
  </si>
  <si>
    <t>COMUNE DI SANTA LUCE</t>
  </si>
  <si>
    <t>COMUNE DI CAPRAIA ISOLA</t>
  </si>
  <si>
    <t>COMUNE DI ORCIANO PISANO</t>
  </si>
  <si>
    <t>COMUNE DI GUARDISTALLO</t>
  </si>
  <si>
    <t>COMUNE DI CASALE MARITTIMO</t>
  </si>
  <si>
    <t>COMUNE DI CASTELLINA MARITTIMA</t>
  </si>
  <si>
    <t>COMUNE DI MONTEVERDI</t>
  </si>
  <si>
    <t>COSTI COMUNI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</si>
</sst>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9"/>
  <sheetViews>
    <sheetView tabSelected="1" workbookViewId="0">
      <selection activeCell="A4" sqref="A4:C4"/>
    </sheetView>
  </sheetViews>
  <sheetFormatPr defaultRowHeight="14.5" x14ac:dyDescent="0.35"/>
  <cols>
    <col min="1" max="1" width="47.90625" bestFit="1" customWidth="1"/>
    <col min="2" max="2" width="17.81640625" customWidth="1"/>
    <col min="3" max="3" width="18.08984375" customWidth="1"/>
  </cols>
  <sheetData>
    <row r="2" spans="1:3" x14ac:dyDescent="0.35">
      <c r="A2" s="5" t="s">
        <v>21</v>
      </c>
    </row>
    <row r="4" spans="1:3" s="3" customFormat="1" ht="14.4" x14ac:dyDescent="0.3">
      <c r="A4" s="6" t="s">
        <v>7</v>
      </c>
      <c r="B4" s="6"/>
      <c r="C4" s="6"/>
    </row>
    <row r="5" spans="1:3" ht="7.75" customHeight="1" x14ac:dyDescent="0.3"/>
    <row r="6" spans="1:3" s="4" customFormat="1" ht="12" x14ac:dyDescent="0.25">
      <c r="B6" s="4" t="s">
        <v>1</v>
      </c>
      <c r="C6" s="4" t="s">
        <v>2</v>
      </c>
    </row>
    <row r="7" spans="1:3" s="4" customFormat="1" ht="6.65" customHeight="1" x14ac:dyDescent="0.25"/>
    <row r="8" spans="1:3" ht="14.4" x14ac:dyDescent="0.3">
      <c r="A8" t="s">
        <v>0</v>
      </c>
      <c r="B8" s="1">
        <v>2632667.34</v>
      </c>
      <c r="C8" s="1">
        <f>B8*1.1</f>
        <v>2895934.074</v>
      </c>
    </row>
    <row r="9" spans="1:3" ht="14.4" x14ac:dyDescent="0.3">
      <c r="A9" t="s">
        <v>3</v>
      </c>
      <c r="B9" s="1">
        <v>1043082.05</v>
      </c>
      <c r="C9" s="1">
        <f>B9*1.1</f>
        <v>1147390.2550000001</v>
      </c>
    </row>
    <row r="10" spans="1:3" ht="14.4" x14ac:dyDescent="0.3">
      <c r="A10" t="s">
        <v>4</v>
      </c>
      <c r="B10" s="1">
        <v>871622.82</v>
      </c>
      <c r="C10" s="1">
        <v>960163.89</v>
      </c>
    </row>
    <row r="11" spans="1:3" ht="14.4" x14ac:dyDescent="0.3">
      <c r="A11" t="s">
        <v>5</v>
      </c>
      <c r="B11" s="1">
        <f>798866.12-90969-20000-15000+3000</f>
        <v>675897.12</v>
      </c>
      <c r="C11" s="1">
        <f>(672897.12*1.1)+(3000*1.22)</f>
        <v>743846.83200000005</v>
      </c>
    </row>
    <row r="12" spans="1:3" ht="6.65" customHeight="1" x14ac:dyDescent="0.3">
      <c r="B12" s="1"/>
      <c r="C12" s="1"/>
    </row>
    <row r="13" spans="1:3" s="3" customFormat="1" ht="14.4" x14ac:dyDescent="0.3">
      <c r="A13" s="3" t="s">
        <v>6</v>
      </c>
      <c r="B13" s="2">
        <f>SUM(B8:B11)</f>
        <v>5223269.33</v>
      </c>
      <c r="C13" s="2">
        <f>SUM(C8:C11)+0.01</f>
        <v>5747335.0609999998</v>
      </c>
    </row>
    <row r="17" spans="1:3" s="3" customFormat="1" ht="14.4" x14ac:dyDescent="0.3">
      <c r="A17" s="6" t="s">
        <v>8</v>
      </c>
      <c r="B17" s="6"/>
      <c r="C17" s="6"/>
    </row>
    <row r="18" spans="1:3" ht="7.75" customHeight="1" x14ac:dyDescent="0.3"/>
    <row r="19" spans="1:3" s="4" customFormat="1" ht="12" x14ac:dyDescent="0.25">
      <c r="B19" s="4" t="s">
        <v>1</v>
      </c>
      <c r="C19" s="4" t="s">
        <v>2</v>
      </c>
    </row>
    <row r="20" spans="1:3" s="4" customFormat="1" ht="6.65" customHeight="1" x14ac:dyDescent="0.25"/>
    <row r="21" spans="1:3" ht="14.4" x14ac:dyDescent="0.3">
      <c r="A21" t="s">
        <v>0</v>
      </c>
      <c r="B21" s="1">
        <v>1904226.52</v>
      </c>
      <c r="C21" s="1">
        <f>B21*1.1</f>
        <v>2094649.1720000003</v>
      </c>
    </row>
    <row r="22" spans="1:3" ht="14.4" x14ac:dyDescent="0.3">
      <c r="A22" t="s">
        <v>3</v>
      </c>
      <c r="B22" s="1">
        <v>936957.1</v>
      </c>
      <c r="C22" s="1">
        <f t="shared" ref="C22" si="0">B22*1.1</f>
        <v>1030652.81</v>
      </c>
    </row>
    <row r="23" spans="1:3" ht="14.4" x14ac:dyDescent="0.3">
      <c r="A23" t="s">
        <v>4</v>
      </c>
      <c r="B23" s="1">
        <f>529678.16+999.9</f>
        <v>530678.06000000006</v>
      </c>
      <c r="C23" s="1">
        <f>((524592.21+999.9)*1.1)+(5085.95*1.22)</f>
        <v>584356.18000000005</v>
      </c>
    </row>
    <row r="24" spans="1:3" ht="14.4" x14ac:dyDescent="0.3">
      <c r="A24" t="s">
        <v>5</v>
      </c>
      <c r="B24" s="1">
        <f>216005.96+3330</f>
        <v>219335.96</v>
      </c>
      <c r="C24" s="1">
        <f>(214279.96*1.1)+((1726+3330)*1.22)</f>
        <v>241876.27600000001</v>
      </c>
    </row>
    <row r="25" spans="1:3" ht="6.65" customHeight="1" x14ac:dyDescent="0.3">
      <c r="B25" s="1"/>
      <c r="C25" s="1"/>
    </row>
    <row r="26" spans="1:3" s="3" customFormat="1" ht="14.4" x14ac:dyDescent="0.3">
      <c r="A26" s="3" t="s">
        <v>6</v>
      </c>
      <c r="B26" s="2">
        <f>SUM(B21:B24)</f>
        <v>3591197.64</v>
      </c>
      <c r="C26" s="2">
        <f>SUM(C21:C24)</f>
        <v>3951534.4380000005</v>
      </c>
    </row>
    <row r="31" spans="1:3" s="3" customFormat="1" x14ac:dyDescent="0.35">
      <c r="A31" s="6" t="s">
        <v>9</v>
      </c>
      <c r="B31" s="6"/>
      <c r="C31" s="6"/>
    </row>
    <row r="32" spans="1:3" ht="7.75" customHeight="1" x14ac:dyDescent="0.35"/>
    <row r="33" spans="1:3" s="4" customFormat="1" ht="12" x14ac:dyDescent="0.3">
      <c r="B33" s="4" t="s">
        <v>1</v>
      </c>
      <c r="C33" s="4" t="s">
        <v>2</v>
      </c>
    </row>
    <row r="34" spans="1:3" s="4" customFormat="1" ht="6.65" customHeight="1" x14ac:dyDescent="0.3"/>
    <row r="35" spans="1:3" x14ac:dyDescent="0.35">
      <c r="A35" t="s">
        <v>0</v>
      </c>
      <c r="B35" s="1">
        <f>801062.63+140148.14+16580</f>
        <v>957790.77</v>
      </c>
      <c r="C35" s="1">
        <f>B35*1.1</f>
        <v>1053569.8470000001</v>
      </c>
    </row>
    <row r="36" spans="1:3" x14ac:dyDescent="0.35">
      <c r="A36" t="s">
        <v>3</v>
      </c>
      <c r="B36" s="1">
        <v>337814.01</v>
      </c>
      <c r="C36" s="1">
        <f t="shared" ref="C36:C37" si="1">B36*1.1</f>
        <v>371595.41100000002</v>
      </c>
    </row>
    <row r="37" spans="1:3" x14ac:dyDescent="0.35">
      <c r="A37" t="s">
        <v>4</v>
      </c>
      <c r="B37" s="1">
        <v>304921.43</v>
      </c>
      <c r="C37" s="1">
        <f t="shared" si="1"/>
        <v>335413.57300000003</v>
      </c>
    </row>
    <row r="38" spans="1:3" x14ac:dyDescent="0.35">
      <c r="A38" t="s">
        <v>5</v>
      </c>
      <c r="B38" s="1">
        <v>80190.86</v>
      </c>
      <c r="C38" s="1">
        <f>(78190.86*1.1)+(2000*1.22)</f>
        <v>88449.946000000011</v>
      </c>
    </row>
    <row r="39" spans="1:3" ht="6.65" customHeight="1" x14ac:dyDescent="0.35">
      <c r="B39" s="1"/>
      <c r="C39" s="1"/>
    </row>
    <row r="40" spans="1:3" s="3" customFormat="1" x14ac:dyDescent="0.35">
      <c r="A40" s="3" t="s">
        <v>6</v>
      </c>
      <c r="B40" s="2">
        <f>SUM(B35:B38)</f>
        <v>1680717.07</v>
      </c>
      <c r="C40" s="2">
        <f>SUM(C35:C38)</f>
        <v>1849028.7770000002</v>
      </c>
    </row>
    <row r="45" spans="1:3" s="3" customFormat="1" x14ac:dyDescent="0.35">
      <c r="A45" s="6" t="s">
        <v>10</v>
      </c>
      <c r="B45" s="6"/>
      <c r="C45" s="6"/>
    </row>
    <row r="46" spans="1:3" ht="7.75" customHeight="1" x14ac:dyDescent="0.35"/>
    <row r="47" spans="1:3" s="4" customFormat="1" ht="12" x14ac:dyDescent="0.3">
      <c r="B47" s="4" t="s">
        <v>1</v>
      </c>
      <c r="C47" s="4" t="s">
        <v>2</v>
      </c>
    </row>
    <row r="48" spans="1:3" s="4" customFormat="1" ht="6.65" customHeight="1" x14ac:dyDescent="0.3"/>
    <row r="49" spans="1:3" x14ac:dyDescent="0.35">
      <c r="A49" t="s">
        <v>0</v>
      </c>
      <c r="B49" s="1">
        <v>429722</v>
      </c>
      <c r="C49" s="1">
        <f>B49*1.1</f>
        <v>472694.2</v>
      </c>
    </row>
    <row r="50" spans="1:3" x14ac:dyDescent="0.35">
      <c r="A50" t="s">
        <v>3</v>
      </c>
      <c r="B50" s="1">
        <v>21971.279999999999</v>
      </c>
      <c r="C50" s="1">
        <f t="shared" ref="C50:C52" si="2">B50*1.1</f>
        <v>24168.407999999999</v>
      </c>
    </row>
    <row r="51" spans="1:3" x14ac:dyDescent="0.35">
      <c r="A51" t="s">
        <v>4</v>
      </c>
      <c r="B51" s="1">
        <v>401114.39</v>
      </c>
      <c r="C51" s="1">
        <f t="shared" si="2"/>
        <v>441225.82900000003</v>
      </c>
    </row>
    <row r="52" spans="1:3" x14ac:dyDescent="0.35">
      <c r="A52" t="s">
        <v>5</v>
      </c>
      <c r="B52" s="1">
        <v>85142.92</v>
      </c>
      <c r="C52" s="1">
        <f t="shared" si="2"/>
        <v>93657.212</v>
      </c>
    </row>
    <row r="53" spans="1:3" ht="6.65" customHeight="1" x14ac:dyDescent="0.35">
      <c r="B53" s="1"/>
      <c r="C53" s="1"/>
    </row>
    <row r="54" spans="1:3" s="3" customFormat="1" x14ac:dyDescent="0.35">
      <c r="A54" s="3" t="s">
        <v>6</v>
      </c>
      <c r="B54" s="2">
        <f>SUM(B49:B52)</f>
        <v>937950.59000000008</v>
      </c>
      <c r="C54" s="2">
        <f>SUM(C49:C52)</f>
        <v>1031745.649</v>
      </c>
    </row>
    <row r="58" spans="1:3" x14ac:dyDescent="0.35">
      <c r="B58" s="4" t="s">
        <v>1</v>
      </c>
      <c r="C58" s="4" t="s">
        <v>2</v>
      </c>
    </row>
    <row r="59" spans="1:3" ht="7.75" customHeight="1" x14ac:dyDescent="0.35"/>
    <row r="60" spans="1:3" x14ac:dyDescent="0.35">
      <c r="A60" s="3" t="s">
        <v>19</v>
      </c>
      <c r="B60" s="1">
        <f>(15305.35*12)+41717.44</f>
        <v>225381.64</v>
      </c>
      <c r="C60" s="1">
        <f>(183664.2*1.1)+(39077.44*1.1)+(2640*1.22)</f>
        <v>248236.60400000002</v>
      </c>
    </row>
    <row r="61" spans="1:3" x14ac:dyDescent="0.35">
      <c r="A61" s="3" t="s">
        <v>11</v>
      </c>
      <c r="B61" s="1">
        <f>(12760.72*12)+33148.7</f>
        <v>186277.33999999997</v>
      </c>
      <c r="C61" s="1">
        <f>(153128.64*1.1)+(33148.7*1.1)</f>
        <v>204905.07400000002</v>
      </c>
    </row>
    <row r="62" spans="1:3" x14ac:dyDescent="0.35">
      <c r="A62" s="3" t="s">
        <v>12</v>
      </c>
      <c r="B62" s="1">
        <f>(3541.37*12)+(14447.93*12)+46593.44+2780</f>
        <v>265245.04000000004</v>
      </c>
      <c r="C62" s="1">
        <f>(4016.29*12)+(15892.72*12)+(46593.44*1.1)+(2780*1.22)</f>
        <v>293552.50399999996</v>
      </c>
    </row>
    <row r="63" spans="1:3" x14ac:dyDescent="0.35">
      <c r="A63" s="3" t="s">
        <v>13</v>
      </c>
      <c r="B63" s="1">
        <f>(5319.6*12)+17131.6</f>
        <v>80966.8</v>
      </c>
      <c r="C63" s="1">
        <f>B63*1.1</f>
        <v>89063.48000000001</v>
      </c>
    </row>
    <row r="64" spans="1:3" x14ac:dyDescent="0.35">
      <c r="A64" s="3" t="s">
        <v>14</v>
      </c>
      <c r="B64" s="1">
        <f>(8098.84*12)+26519.74</f>
        <v>123705.82</v>
      </c>
      <c r="C64" s="1">
        <f>B64*1.1</f>
        <v>136076.40200000003</v>
      </c>
    </row>
    <row r="65" spans="1:3" x14ac:dyDescent="0.35">
      <c r="A65" s="3" t="s">
        <v>15</v>
      </c>
      <c r="B65" s="1">
        <f>(10739.34*6)+(10900.43*6)+14561.8</f>
        <v>144400.41999999998</v>
      </c>
      <c r="C65" s="1">
        <f>B65*1.1</f>
        <v>158840.462</v>
      </c>
    </row>
    <row r="66" spans="1:3" x14ac:dyDescent="0.35">
      <c r="A66" s="3" t="s">
        <v>16</v>
      </c>
      <c r="B66" s="1">
        <f>(2108.57*9)+(2140.19*3)+9737.02+6208.3</f>
        <v>41343.020000000004</v>
      </c>
      <c r="C66" s="1">
        <f>B66*1.1</f>
        <v>45477.322000000007</v>
      </c>
    </row>
    <row r="67" spans="1:3" x14ac:dyDescent="0.35">
      <c r="A67" s="3" t="s">
        <v>17</v>
      </c>
      <c r="B67" s="1">
        <f>(1068.36*12)+(829.5*11)+(338.33*12)+(246*250)+417.84+18409.21</f>
        <v>106331.82999999999</v>
      </c>
      <c r="C67" s="1">
        <f>B67*1.1</f>
        <v>116965.01299999999</v>
      </c>
    </row>
    <row r="68" spans="1:3" x14ac:dyDescent="0.35">
      <c r="A68" s="3" t="s">
        <v>18</v>
      </c>
      <c r="B68" s="1">
        <f>(1047.86*12)+(246*250)+(417.84*12)+17136.48</f>
        <v>96224.88</v>
      </c>
      <c r="C68" s="1">
        <f t="shared" ref="C68:C69" si="3">B68*1.1</f>
        <v>105847.36800000002</v>
      </c>
    </row>
    <row r="69" spans="1:3" x14ac:dyDescent="0.35">
      <c r="A69" s="3" t="s">
        <v>20</v>
      </c>
      <c r="B69" s="1">
        <f>4961.25*8</f>
        <v>39690</v>
      </c>
      <c r="C69" s="1">
        <f t="shared" si="3"/>
        <v>43659</v>
      </c>
    </row>
  </sheetData>
  <mergeCells count="4">
    <mergeCell ref="A4:C4"/>
    <mergeCell ref="A17:C17"/>
    <mergeCell ref="A31:C31"/>
    <mergeCell ref="A45:C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2018-04-04T07:01:57Z</dcterms:modified>
</cp:coreProperties>
</file>